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8895" windowHeight="7095" activeTab="4"/>
  </bookViews>
  <sheets>
    <sheet name="F-GJZL" sheetId="1" r:id="rId1"/>
    <sheet name="F-GMXQ" sheetId="2" r:id="rId2"/>
    <sheet name="F-HBPR" sheetId="3" r:id="rId3"/>
    <sheet name="F-GCNV" sheetId="4" r:id="rId4"/>
    <sheet name="F-BXZF" sheetId="5" r:id="rId5"/>
  </sheets>
  <definedNames/>
  <calcPr fullCalcOnLoad="1"/>
</workbook>
</file>

<file path=xl/sharedStrings.xml><?xml version="1.0" encoding="utf-8"?>
<sst xmlns="http://schemas.openxmlformats.org/spreadsheetml/2006/main" count="147" uniqueCount="33">
  <si>
    <t>Masse (kg)</t>
  </si>
  <si>
    <t>Bras de levier (m)</t>
  </si>
  <si>
    <t>Moment (m.kg)</t>
  </si>
  <si>
    <t>Avion à vide</t>
  </si>
  <si>
    <t>Bagages</t>
  </si>
  <si>
    <t>Avion chargé sans essence</t>
  </si>
  <si>
    <t>Essence</t>
  </si>
  <si>
    <t>Avion chargé avec essence</t>
  </si>
  <si>
    <t>Immatriculation</t>
  </si>
  <si>
    <t>Date</t>
  </si>
  <si>
    <t>F-GSBL</t>
  </si>
  <si>
    <t>F-GOVJ</t>
  </si>
  <si>
    <t>F-GNNO</t>
  </si>
  <si>
    <t>F-GMKE</t>
  </si>
  <si>
    <t>F-GMKF</t>
  </si>
  <si>
    <t>Place avant D+G</t>
  </si>
  <si>
    <t>Masse à vide (kg)</t>
  </si>
  <si>
    <t>Kg</t>
  </si>
  <si>
    <t>Désignation</t>
  </si>
  <si>
    <r>
      <t>Sous charge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Surcharge</t>
    </r>
  </si>
  <si>
    <t>Ne remplir que les cases avec le texte en Bleu</t>
  </si>
  <si>
    <t>F-GJZL</t>
  </si>
  <si>
    <t>Ne remplir que les cases en Bleu</t>
  </si>
  <si>
    <t>Passagers arrière</t>
  </si>
  <si>
    <t>Place arrière</t>
  </si>
  <si>
    <t>Poids (Kg) Essence (L)</t>
  </si>
  <si>
    <t>F-GCNV</t>
  </si>
  <si>
    <t>Litres</t>
  </si>
  <si>
    <t>Passager avant droite</t>
  </si>
  <si>
    <t>Pilote avant gauche</t>
  </si>
  <si>
    <t>F-GMXQ</t>
  </si>
  <si>
    <t>F-HBPR</t>
  </si>
  <si>
    <t>F-BXZF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</si>
</sst>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#,##0.00"/>
    <numFmt numFmtId="167" formatCode="#,##0.00_ ;[Red]\-#,##0.00\ "/>
    <numFmt numFmtId="168" formatCode="0.0"/>
    <numFmt numFmtId="169" formatCode="0.00000"/>
    <numFmt numFmtId="170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b/>
      <sz val="18"/>
      <color indexed="17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2"/>
      <name val="Arial"/>
      <family val="2"/>
    </font>
    <font>
      <sz val="12"/>
      <color indexed="8"/>
      <name val="Arial Narrow"/>
      <family val="2"/>
    </font>
    <font>
      <sz val="11.75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1" fillId="0" borderId="27" xfId="0" applyFont="1" applyBorder="1" applyAlignment="1">
      <alignment/>
    </xf>
    <xf numFmtId="14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5" borderId="32" xfId="0" applyFont="1" applyFill="1" applyBorder="1" applyAlignment="1">
      <alignment horizontal="right"/>
    </xf>
    <xf numFmtId="166" fontId="11" fillId="0" borderId="33" xfId="0" applyNumberFormat="1" applyFont="1" applyBorder="1" applyAlignment="1">
      <alignment horizontal="center"/>
    </xf>
    <xf numFmtId="0" fontId="12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4" xfId="0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5" borderId="32" xfId="0" applyFont="1" applyFill="1" applyBorder="1" applyAlignment="1">
      <alignment/>
    </xf>
    <xf numFmtId="1" fontId="4" fillId="35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5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2" fillId="36" borderId="31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1" fontId="15" fillId="36" borderId="33" xfId="0" applyNumberFormat="1" applyFont="1" applyFill="1" applyBorder="1" applyAlignment="1">
      <alignment horizontal="right"/>
    </xf>
    <xf numFmtId="0" fontId="3" fillId="35" borderId="37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1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" fontId="13" fillId="35" borderId="0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35" borderId="32" xfId="0" applyFill="1" applyBorder="1" applyAlignment="1">
      <alignment/>
    </xf>
    <xf numFmtId="169" fontId="4" fillId="35" borderId="32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166" fontId="11" fillId="0" borderId="30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6" fillId="0" borderId="43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166" fontId="11" fillId="0" borderId="20" xfId="0" applyNumberFormat="1" applyFont="1" applyBorder="1" applyAlignment="1">
      <alignment horizontal="center"/>
    </xf>
    <xf numFmtId="1" fontId="13" fillId="35" borderId="41" xfId="0" applyNumberFormat="1" applyFont="1" applyFill="1" applyBorder="1" applyAlignment="1" applyProtection="1">
      <alignment horizontal="center"/>
      <protection locked="0"/>
    </xf>
    <xf numFmtId="1" fontId="13" fillId="35" borderId="15" xfId="0" applyNumberFormat="1" applyFont="1" applyFill="1" applyBorder="1" applyAlignment="1" applyProtection="1">
      <alignment horizontal="center"/>
      <protection locked="0"/>
    </xf>
    <xf numFmtId="1" fontId="13" fillId="35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4" fillId="0" borderId="45" xfId="0" applyFont="1" applyBorder="1" applyAlignment="1">
      <alignment horizontal="center" vertic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1275"/>
          <c:w val="0.968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Valeur de référence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'F-GJZL'!$A$25:$G$25</c:f>
              <c:numCache/>
            </c:numRef>
          </c:xVal>
          <c:yVal>
            <c:numRef>
              <c:f>'F-GJZL'!$A$26:$G$26</c:f>
              <c:numCache/>
            </c:numRef>
          </c:yVal>
          <c:smooth val="0"/>
        </c:ser>
        <c:ser>
          <c:idx val="1"/>
          <c:order val="1"/>
          <c:tx>
            <c:v>Devis masse et centrage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'F-GJZL'!$A$28:$G$28</c:f>
              <c:numCache/>
            </c:numRef>
          </c:xVal>
          <c:yVal>
            <c:numRef>
              <c:f>'F-GJZL'!$A$29:$G$29</c:f>
              <c:numCache/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  <c:min val="0.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30506"/>
        <c:crosses val="autoZero"/>
        <c:crossBetween val="midCat"/>
        <c:dispUnits/>
        <c:majorUnit val="0.05"/>
      </c:valAx>
      <c:valAx>
        <c:axId val="4830506"/>
        <c:scaling>
          <c:orientation val="minMax"/>
          <c:min val="4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7819425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7875"/>
          <c:y val="0.01025"/>
          <c:w val="0.328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1325"/>
          <c:w val="0.968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v>Valeur de référence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xVal>
            <c:numRef>
              <c:f>'F-GMXQ'!$A$23:$G$23</c:f>
              <c:numCache/>
            </c:numRef>
          </c:xVal>
          <c:yVal>
            <c:numRef>
              <c:f>'F-GMXQ'!$A$24:$G$24</c:f>
              <c:numCache/>
            </c:numRef>
          </c:yVal>
          <c:smooth val="0"/>
        </c:ser>
        <c:ser>
          <c:idx val="1"/>
          <c:order val="1"/>
          <c:tx>
            <c:v>Devis masse et centrage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'F-GMXQ'!$A$26:$G$26</c:f>
              <c:numCache/>
            </c:numRef>
          </c:xVal>
          <c:yVal>
            <c:numRef>
              <c:f>'F-GMXQ'!$A$27:$G$27</c:f>
              <c:numCache/>
            </c:numRef>
          </c:yVal>
          <c:smooth val="0"/>
        </c:ser>
        <c:axId val="43474555"/>
        <c:axId val="55726676"/>
      </c:scatterChart>
      <c:valAx>
        <c:axId val="43474555"/>
        <c:scaling>
          <c:orientation val="minMax"/>
          <c:max val="0.6"/>
          <c:min val="0.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5726676"/>
        <c:crosses val="autoZero"/>
        <c:crossBetween val="midCat"/>
        <c:dispUnits/>
        <c:majorUnit val="0.05"/>
        <c:minorUnit val="0.01"/>
      </c:valAx>
      <c:valAx>
        <c:axId val="55726676"/>
        <c:scaling>
          <c:orientation val="minMax"/>
          <c:min val="4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3474555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7175"/>
          <c:y val="0.013"/>
          <c:w val="0.3305"/>
          <c:h val="0.12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085"/>
          <c:w val="0.982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Valeur de référence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xVal>
            <c:numRef>
              <c:f>'F-HBPR'!$A$27:$G$27</c:f>
              <c:numCache/>
            </c:numRef>
          </c:xVal>
          <c:yVal>
            <c:numRef>
              <c:f>'F-HBPR'!$A$28:$G$28</c:f>
              <c:numCache/>
            </c:numRef>
          </c:yVal>
          <c:smooth val="0"/>
        </c:ser>
        <c:ser>
          <c:idx val="1"/>
          <c:order val="1"/>
          <c:tx>
            <c:v>Devis masse et centrage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'F-HBPR'!$A$30:$G$30</c:f>
              <c:numCache/>
            </c:numRef>
          </c:xVal>
          <c:yVal>
            <c:numRef>
              <c:f>'F-HBPR'!$A$31:$G$31</c:f>
              <c:numCache/>
            </c:numRef>
          </c:yVal>
          <c:smooth val="0"/>
        </c:ser>
        <c:axId val="31778037"/>
        <c:axId val="17566878"/>
      </c:scatterChart>
      <c:valAx>
        <c:axId val="31778037"/>
        <c:scaling>
          <c:orientation val="minMax"/>
          <c:min val="0.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 val="autoZero"/>
        <c:crossBetween val="midCat"/>
        <c:dispUnits/>
      </c:valAx>
      <c:valAx>
        <c:axId val="17566878"/>
        <c:scaling>
          <c:orientation val="minMax"/>
          <c:min val="7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778037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0105"/>
          <c:w val="0.33225"/>
          <c:h val="0.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1225"/>
          <c:w val="0.968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v>Valeur de référence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xVal>
            <c:numRef>
              <c:f>'F-GCNV'!$A$30:$G$30</c:f>
              <c:numCache/>
            </c:numRef>
          </c:xVal>
          <c:yVal>
            <c:numRef>
              <c:f>'F-GCNV'!$A$31:$G$31</c:f>
              <c:numCache/>
            </c:numRef>
          </c:yVal>
          <c:smooth val="0"/>
        </c:ser>
        <c:ser>
          <c:idx val="1"/>
          <c:order val="1"/>
          <c:tx>
            <c:v>Devis masse et centrage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'F-GCNV'!$A$33:$G$33</c:f>
              <c:numCache/>
            </c:numRef>
          </c:xVal>
          <c:yVal>
            <c:numRef>
              <c:f>'F-GCNV'!$A$34:$G$34</c:f>
              <c:numCache/>
            </c:numRef>
          </c:yVal>
          <c:smooth val="0"/>
        </c:ser>
        <c:axId val="23884175"/>
        <c:axId val="13630984"/>
      </c:scatterChart>
      <c:valAx>
        <c:axId val="23884175"/>
        <c:scaling>
          <c:orientation val="minMax"/>
          <c:max val="1.25"/>
          <c:min val="0.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630984"/>
        <c:crosses val="autoZero"/>
        <c:crossBetween val="midCat"/>
        <c:dispUnits/>
        <c:majorUnit val="0.05"/>
      </c:valAx>
      <c:valAx>
        <c:axId val="13630984"/>
        <c:scaling>
          <c:orientation val="minMax"/>
          <c:min val="4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884175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76"/>
          <c:y val="0.01"/>
          <c:w val="0.332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-0.005"/>
          <c:w val="0.96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Valeur de référence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xVal>
            <c:numRef>
              <c:f>'F-BXZF'!$A$24:$G$24</c:f>
              <c:numCache/>
            </c:numRef>
          </c:xVal>
          <c:yVal>
            <c:numRef>
              <c:f>'F-BXZF'!$A$25:$G$25</c:f>
              <c:numCache/>
            </c:numRef>
          </c:yVal>
          <c:smooth val="0"/>
        </c:ser>
        <c:ser>
          <c:idx val="1"/>
          <c:order val="1"/>
          <c:tx>
            <c:v>Devis masse et centrage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'F-BXZF'!$A$27:$B$27</c:f>
              <c:numCache/>
            </c:numRef>
          </c:xVal>
          <c:yVal>
            <c:numRef>
              <c:f>'F-BXZF'!$A$28:$B$28</c:f>
              <c:numCache/>
            </c:numRef>
          </c:yVal>
          <c:smooth val="0"/>
        </c:ser>
        <c:axId val="55569993"/>
        <c:axId val="30367890"/>
      </c:scatterChart>
      <c:valAx>
        <c:axId val="55569993"/>
        <c:scaling>
          <c:orientation val="minMax"/>
          <c:max val="1.2"/>
          <c:min val="0.8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367890"/>
        <c:crosses val="autoZero"/>
        <c:crossBetween val="midCat"/>
        <c:dispUnits/>
        <c:minorUnit val="0.01"/>
      </c:valAx>
      <c:valAx>
        <c:axId val="30367890"/>
        <c:scaling>
          <c:orientation val="minMax"/>
          <c:min val="5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569993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7275"/>
          <c:y val="0.012"/>
          <c:w val="0.3345"/>
          <c:h val="0.1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66675</xdr:rowOff>
    </xdr:from>
    <xdr:to>
      <xdr:col>4</xdr:col>
      <xdr:colOff>0</xdr:colOff>
      <xdr:row>47</xdr:row>
      <xdr:rowOff>9525</xdr:rowOff>
    </xdr:to>
    <xdr:graphicFrame>
      <xdr:nvGraphicFramePr>
        <xdr:cNvPr id="1" name="Graphique 3"/>
        <xdr:cNvGraphicFramePr/>
      </xdr:nvGraphicFramePr>
      <xdr:xfrm>
        <a:off x="9525" y="4552950"/>
        <a:ext cx="5619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0</xdr:rowOff>
    </xdr:from>
    <xdr:to>
      <xdr:col>4</xdr:col>
      <xdr:colOff>19050</xdr:colOff>
      <xdr:row>45</xdr:row>
      <xdr:rowOff>9525</xdr:rowOff>
    </xdr:to>
    <xdr:graphicFrame>
      <xdr:nvGraphicFramePr>
        <xdr:cNvPr id="1" name="Graphique 1"/>
        <xdr:cNvGraphicFramePr/>
      </xdr:nvGraphicFramePr>
      <xdr:xfrm>
        <a:off x="28575" y="4248150"/>
        <a:ext cx="5619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76200</xdr:rowOff>
    </xdr:from>
    <xdr:to>
      <xdr:col>5</xdr:col>
      <xdr:colOff>9525</xdr:colOff>
      <xdr:row>46</xdr:row>
      <xdr:rowOff>114300</xdr:rowOff>
    </xdr:to>
    <xdr:graphicFrame>
      <xdr:nvGraphicFramePr>
        <xdr:cNvPr id="1" name="Graphique 1"/>
        <xdr:cNvGraphicFramePr/>
      </xdr:nvGraphicFramePr>
      <xdr:xfrm>
        <a:off x="161925" y="4638675"/>
        <a:ext cx="5591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104775</xdr:rowOff>
    </xdr:from>
    <xdr:to>
      <xdr:col>3</xdr:col>
      <xdr:colOff>1495425</xdr:colOff>
      <xdr:row>51</xdr:row>
      <xdr:rowOff>152400</xdr:rowOff>
    </xdr:to>
    <xdr:graphicFrame>
      <xdr:nvGraphicFramePr>
        <xdr:cNvPr id="1" name="Graphique 1"/>
        <xdr:cNvGraphicFramePr/>
      </xdr:nvGraphicFramePr>
      <xdr:xfrm>
        <a:off x="28575" y="4572000"/>
        <a:ext cx="5581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3</xdr:col>
      <xdr:colOff>1438275</xdr:colOff>
      <xdr:row>47</xdr:row>
      <xdr:rowOff>123825</xdr:rowOff>
    </xdr:to>
    <xdr:graphicFrame>
      <xdr:nvGraphicFramePr>
        <xdr:cNvPr id="1" name="Graphique 1"/>
        <xdr:cNvGraphicFramePr/>
      </xdr:nvGraphicFramePr>
      <xdr:xfrm>
        <a:off x="0" y="4562475"/>
        <a:ext cx="5553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67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28.140625" style="0" customWidth="1"/>
    <col min="2" max="2" width="15.57421875" style="0" customWidth="1"/>
    <col min="3" max="3" width="18.00390625" style="0" customWidth="1"/>
    <col min="4" max="4" width="22.7109375" style="0" customWidth="1"/>
    <col min="5" max="7" width="1.7109375" style="0" customWidth="1"/>
  </cols>
  <sheetData>
    <row r="2" spans="1:4" ht="30" customHeight="1" thickBot="1">
      <c r="A2" s="91" t="s">
        <v>22</v>
      </c>
      <c r="B2" s="91"/>
      <c r="C2" s="91"/>
      <c r="D2" s="91"/>
    </row>
    <row r="3" spans="1:4" ht="19.5" thickBot="1">
      <c r="A3" s="64" t="s">
        <v>18</v>
      </c>
      <c r="B3" s="65"/>
      <c r="C3" s="65"/>
      <c r="D3" s="66" t="s">
        <v>25</v>
      </c>
    </row>
    <row r="4" spans="1:4" ht="18">
      <c r="A4" s="56" t="s">
        <v>29</v>
      </c>
      <c r="B4" s="57"/>
      <c r="C4" s="67" t="s">
        <v>17</v>
      </c>
      <c r="D4" s="87">
        <v>80</v>
      </c>
    </row>
    <row r="5" spans="1:4" ht="18">
      <c r="A5" s="49" t="s">
        <v>28</v>
      </c>
      <c r="B5" s="48"/>
      <c r="C5" s="50" t="s">
        <v>17</v>
      </c>
      <c r="D5" s="88">
        <v>90</v>
      </c>
    </row>
    <row r="6" spans="1:4" ht="18">
      <c r="A6" s="49" t="s">
        <v>23</v>
      </c>
      <c r="B6" s="48"/>
      <c r="C6" s="50" t="s">
        <v>17</v>
      </c>
      <c r="D6" s="88">
        <v>50</v>
      </c>
    </row>
    <row r="7" spans="1:4" ht="18">
      <c r="A7" s="49" t="s">
        <v>4</v>
      </c>
      <c r="B7" s="48"/>
      <c r="C7" s="50" t="s">
        <v>17</v>
      </c>
      <c r="D7" s="88">
        <v>5</v>
      </c>
    </row>
    <row r="8" spans="1:4" ht="18">
      <c r="A8" s="49" t="s">
        <v>6</v>
      </c>
      <c r="B8" s="50"/>
      <c r="C8" s="50" t="s">
        <v>27</v>
      </c>
      <c r="D8" s="88">
        <v>110</v>
      </c>
    </row>
    <row r="9" spans="1:4" ht="18" customHeight="1" hidden="1">
      <c r="A9" s="45"/>
      <c r="B9" s="45"/>
      <c r="C9" s="43"/>
      <c r="D9" s="44">
        <f>120/85</f>
        <v>1.411764705882353</v>
      </c>
    </row>
    <row r="10" spans="1:4" ht="18" customHeight="1">
      <c r="A10" s="52"/>
      <c r="B10" s="52"/>
      <c r="C10" s="52"/>
      <c r="D10" s="51"/>
    </row>
    <row r="11" spans="6:9" ht="13.5" thickBot="1">
      <c r="F11" s="1"/>
      <c r="G11" s="1"/>
      <c r="H11" s="1"/>
      <c r="I11" s="1"/>
    </row>
    <row r="12" spans="1:4" ht="13.5" thickBot="1">
      <c r="A12" s="31"/>
      <c r="B12" s="5" t="s">
        <v>0</v>
      </c>
      <c r="C12" s="6" t="s">
        <v>1</v>
      </c>
      <c r="D12" s="7" t="s">
        <v>2</v>
      </c>
    </row>
    <row r="13" spans="1:4" ht="12.75">
      <c r="A13" s="10" t="s">
        <v>3</v>
      </c>
      <c r="B13" s="8">
        <f>SUM(C23)</f>
        <v>588.6</v>
      </c>
      <c r="C13" s="59">
        <f>SUM(D23)</f>
        <v>0.378</v>
      </c>
      <c r="D13" s="60">
        <f>SUM(B13*C13)</f>
        <v>222.4908</v>
      </c>
    </row>
    <row r="14" spans="1:4" ht="12.75">
      <c r="A14" s="11" t="s">
        <v>15</v>
      </c>
      <c r="B14" s="9">
        <f>SUM(D4:D5)</f>
        <v>170</v>
      </c>
      <c r="C14" s="3">
        <v>0.41</v>
      </c>
      <c r="D14" s="61">
        <f>SUM(B14*C14)</f>
        <v>69.7</v>
      </c>
    </row>
    <row r="15" spans="1:4" ht="12.75">
      <c r="A15" s="11" t="s">
        <v>24</v>
      </c>
      <c r="B15" s="9">
        <f>D6</f>
        <v>50</v>
      </c>
      <c r="C15" s="3">
        <v>1.19</v>
      </c>
      <c r="D15" s="61">
        <f>C15*B15</f>
        <v>59.5</v>
      </c>
    </row>
    <row r="16" spans="1:4" ht="12.75">
      <c r="A16" s="11" t="s">
        <v>4</v>
      </c>
      <c r="B16" s="9">
        <f>SUM(D7)</f>
        <v>5</v>
      </c>
      <c r="C16" s="3">
        <v>1.9</v>
      </c>
      <c r="D16" s="61">
        <f>SUM(B16*C16)</f>
        <v>9.5</v>
      </c>
    </row>
    <row r="17" spans="1:4" ht="12.75">
      <c r="A17" s="11" t="s">
        <v>5</v>
      </c>
      <c r="B17" s="9">
        <f>SUM(B13:B16)</f>
        <v>813.6</v>
      </c>
      <c r="C17" s="4">
        <f>SUM(D17/B17)</f>
        <v>0.4439414945919371</v>
      </c>
      <c r="D17" s="61">
        <f>SUM(D13:D16)</f>
        <v>361.1908</v>
      </c>
    </row>
    <row r="18" spans="1:4" ht="12.75">
      <c r="A18" s="11" t="s">
        <v>6</v>
      </c>
      <c r="B18" s="9">
        <f>0.72*D8</f>
        <v>79.2</v>
      </c>
      <c r="C18" s="3">
        <v>1.12</v>
      </c>
      <c r="D18" s="61">
        <f>SUM(B18*C18)</f>
        <v>88.70400000000001</v>
      </c>
    </row>
    <row r="19" spans="1:4" ht="13.5" thickBot="1">
      <c r="A19" s="12" t="s">
        <v>7</v>
      </c>
      <c r="B19" s="9">
        <f>SUM(B17+B18)</f>
        <v>892.8000000000001</v>
      </c>
      <c r="C19" s="62">
        <f>SUM(D19/B19)</f>
        <v>0.5039144265232975</v>
      </c>
      <c r="D19" s="63">
        <f>SUM(D17+D18)</f>
        <v>449.89480000000003</v>
      </c>
    </row>
    <row r="20" spans="1:2" ht="26.25" customHeight="1" thickBot="1">
      <c r="A20" s="36" t="s">
        <v>19</v>
      </c>
      <c r="B20" s="47">
        <f>SUM(900-B19)</f>
        <v>7.199999999999932</v>
      </c>
    </row>
    <row r="21" ht="13.5" thickBot="1"/>
    <row r="22" spans="1:4" ht="12.75">
      <c r="A22" s="13" t="s">
        <v>8</v>
      </c>
      <c r="B22" s="14" t="s">
        <v>9</v>
      </c>
      <c r="C22" s="14" t="s">
        <v>16</v>
      </c>
      <c r="D22" s="15" t="s">
        <v>1</v>
      </c>
    </row>
    <row r="23" spans="1:4" ht="13.5" thickBot="1">
      <c r="A23" s="68" t="s">
        <v>21</v>
      </c>
      <c r="B23" s="69">
        <v>38092</v>
      </c>
      <c r="C23" s="70">
        <v>588.6</v>
      </c>
      <c r="D23" s="71">
        <v>0.378</v>
      </c>
    </row>
    <row r="25" spans="1:7" ht="12.75">
      <c r="A25" s="37">
        <v>0.205</v>
      </c>
      <c r="B25" s="37">
        <v>0.205</v>
      </c>
      <c r="C25" s="37">
        <v>0.428</v>
      </c>
      <c r="D25" s="37">
        <v>0.564</v>
      </c>
      <c r="E25" s="37">
        <v>0.564</v>
      </c>
      <c r="F25" s="37">
        <v>0.564</v>
      </c>
      <c r="G25" s="37">
        <v>0.564</v>
      </c>
    </row>
    <row r="26" spans="1:7" ht="12.75">
      <c r="A26" s="37">
        <v>450</v>
      </c>
      <c r="B26" s="37">
        <v>750</v>
      </c>
      <c r="C26" s="37">
        <v>900</v>
      </c>
      <c r="D26" s="37">
        <v>900</v>
      </c>
      <c r="E26" s="37">
        <v>900</v>
      </c>
      <c r="F26" s="37">
        <v>900</v>
      </c>
      <c r="G26" s="37">
        <v>450</v>
      </c>
    </row>
    <row r="27" spans="1:7" ht="12.75">
      <c r="A27" s="37"/>
      <c r="B27" s="37"/>
      <c r="C27" s="37"/>
      <c r="D27" s="37"/>
      <c r="E27" s="37"/>
      <c r="F27" s="37"/>
      <c r="G27" s="37"/>
    </row>
    <row r="28" spans="1:7" ht="12.75">
      <c r="A28" s="38">
        <f>SUM(C17)</f>
        <v>0.4439414945919371</v>
      </c>
      <c r="B28" s="38">
        <f>SUM(C19)</f>
        <v>0.5039144265232975</v>
      </c>
      <c r="C28" s="37"/>
      <c r="D28" s="37"/>
      <c r="E28" s="37"/>
      <c r="F28" s="37"/>
      <c r="G28" s="37"/>
    </row>
    <row r="29" spans="1:7" ht="12.75">
      <c r="A29" s="38">
        <f>SUM(B17)</f>
        <v>813.6</v>
      </c>
      <c r="B29" s="38">
        <f>SUM(B19)</f>
        <v>892.8000000000001</v>
      </c>
      <c r="C29" s="37"/>
      <c r="D29" s="37"/>
      <c r="E29" s="37"/>
      <c r="F29" s="37"/>
      <c r="G29" s="37"/>
    </row>
    <row r="36" spans="1:8" ht="12.75">
      <c r="A36" s="55"/>
      <c r="B36" s="55"/>
      <c r="C36" s="55"/>
      <c r="D36" s="55"/>
      <c r="E36" s="55"/>
      <c r="F36" s="55"/>
      <c r="G36" s="55"/>
      <c r="H36" s="55"/>
    </row>
    <row r="37" spans="1:8" ht="12.75">
      <c r="A37" s="55"/>
      <c r="B37" s="55"/>
      <c r="C37" s="55"/>
      <c r="D37" s="55"/>
      <c r="E37" s="55"/>
      <c r="F37" s="55"/>
      <c r="G37" s="55"/>
      <c r="H37" s="55"/>
    </row>
    <row r="38" spans="1:8" ht="12.75">
      <c r="A38" s="55"/>
      <c r="B38" s="55"/>
      <c r="C38" s="55"/>
      <c r="D38" s="55"/>
      <c r="E38" s="55"/>
      <c r="F38" s="55"/>
      <c r="G38" s="55"/>
      <c r="H38" s="55"/>
    </row>
    <row r="39" spans="1:8" ht="12.75">
      <c r="A39" s="55"/>
      <c r="B39" s="55"/>
      <c r="C39" s="55"/>
      <c r="D39" s="55"/>
      <c r="E39" s="55"/>
      <c r="F39" s="55"/>
      <c r="G39" s="55"/>
      <c r="H39" s="55"/>
    </row>
    <row r="40" spans="1:8" ht="12.75">
      <c r="A40" s="55"/>
      <c r="B40" s="55"/>
      <c r="C40" s="55"/>
      <c r="D40" s="55"/>
      <c r="E40" s="55"/>
      <c r="F40" s="55"/>
      <c r="G40" s="55"/>
      <c r="H40" s="55"/>
    </row>
    <row r="41" spans="1:8" ht="12.75">
      <c r="A41" s="55"/>
      <c r="B41" s="55"/>
      <c r="C41" s="55"/>
      <c r="D41" s="55"/>
      <c r="E41" s="55"/>
      <c r="F41" s="55"/>
      <c r="G41" s="55"/>
      <c r="H41" s="55"/>
    </row>
    <row r="42" spans="1:8" ht="12.75">
      <c r="A42" s="55"/>
      <c r="B42" s="55"/>
      <c r="C42" s="55"/>
      <c r="D42" s="55"/>
      <c r="E42" s="55"/>
      <c r="F42" s="55"/>
      <c r="G42" s="55"/>
      <c r="H42" s="55"/>
    </row>
    <row r="43" spans="1:8" ht="12.75">
      <c r="A43" s="55"/>
      <c r="B43" s="55"/>
      <c r="C43" s="55"/>
      <c r="D43" s="55"/>
      <c r="E43" s="55"/>
      <c r="F43" s="55"/>
      <c r="G43" s="55"/>
      <c r="H43" s="55"/>
    </row>
    <row r="44" spans="1:8" ht="12.75">
      <c r="A44" s="55"/>
      <c r="B44" s="55"/>
      <c r="C44" s="55"/>
      <c r="D44" s="55"/>
      <c r="E44" s="55"/>
      <c r="F44" s="55"/>
      <c r="G44" s="55"/>
      <c r="H44" s="55"/>
    </row>
    <row r="45" spans="1:8" ht="12.75">
      <c r="A45" s="55"/>
      <c r="B45" s="55"/>
      <c r="C45" s="55"/>
      <c r="D45" s="55"/>
      <c r="E45" s="55"/>
      <c r="F45" s="55"/>
      <c r="G45" s="55"/>
      <c r="H45" s="55"/>
    </row>
    <row r="46" spans="1:8" ht="12.75">
      <c r="A46" s="37"/>
      <c r="B46" s="37"/>
      <c r="C46" s="37"/>
      <c r="D46" s="37"/>
      <c r="E46" s="37"/>
      <c r="F46" s="37"/>
      <c r="G46" s="37"/>
      <c r="H46" s="37"/>
    </row>
    <row r="47" ht="12.75">
      <c r="H47" s="37"/>
    </row>
    <row r="48" ht="12.75">
      <c r="H48" s="37"/>
    </row>
    <row r="49" ht="12.75">
      <c r="H49" s="37"/>
    </row>
    <row r="50" ht="12.75">
      <c r="H50" s="37"/>
    </row>
    <row r="51" ht="12.75">
      <c r="H51" s="37"/>
    </row>
    <row r="52" spans="1:8" ht="12.75">
      <c r="A52" s="55"/>
      <c r="B52" s="55"/>
      <c r="C52" s="55"/>
      <c r="D52" s="55"/>
      <c r="E52" s="55"/>
      <c r="F52" s="55"/>
      <c r="G52" s="55"/>
      <c r="H52" s="55"/>
    </row>
    <row r="53" spans="1:8" ht="12.75">
      <c r="A53" s="55"/>
      <c r="B53" s="55"/>
      <c r="C53" s="55"/>
      <c r="D53" s="55"/>
      <c r="E53" s="55"/>
      <c r="F53" s="55"/>
      <c r="G53" s="55"/>
      <c r="H53" s="55"/>
    </row>
    <row r="54" spans="1:8" ht="12.75">
      <c r="A54" s="55"/>
      <c r="B54" s="55"/>
      <c r="C54" s="55"/>
      <c r="D54" s="55"/>
      <c r="E54" s="55"/>
      <c r="F54" s="55"/>
      <c r="G54" s="55"/>
      <c r="H54" s="55"/>
    </row>
    <row r="55" spans="1:8" ht="12.75">
      <c r="A55" s="55"/>
      <c r="B55" s="55"/>
      <c r="C55" s="55"/>
      <c r="D55" s="55"/>
      <c r="E55" s="55"/>
      <c r="F55" s="55"/>
      <c r="G55" s="55"/>
      <c r="H55" s="55"/>
    </row>
    <row r="56" spans="1:8" ht="12.75">
      <c r="A56" s="55"/>
      <c r="B56" s="55"/>
      <c r="C56" s="55"/>
      <c r="D56" s="55"/>
      <c r="E56" s="55"/>
      <c r="F56" s="55"/>
      <c r="G56" s="55"/>
      <c r="H56" s="55"/>
    </row>
    <row r="57" spans="1:8" ht="12.75">
      <c r="A57" s="55"/>
      <c r="B57" s="55"/>
      <c r="C57" s="55"/>
      <c r="D57" s="55"/>
      <c r="E57" s="55"/>
      <c r="F57" s="55"/>
      <c r="G57" s="55"/>
      <c r="H57" s="55"/>
    </row>
    <row r="58" spans="1:8" ht="12.75" hidden="1">
      <c r="A58" s="55"/>
      <c r="B58" s="55"/>
      <c r="C58" s="55"/>
      <c r="D58" s="55"/>
      <c r="E58" s="55"/>
      <c r="F58" s="55"/>
      <c r="G58" s="55"/>
      <c r="H58" s="55"/>
    </row>
    <row r="59" spans="1:8" ht="12.75">
      <c r="A59" s="55"/>
      <c r="B59" s="55"/>
      <c r="C59" s="55"/>
      <c r="D59" s="55"/>
      <c r="E59" s="55"/>
      <c r="F59" s="55"/>
      <c r="G59" s="55"/>
      <c r="H59" s="55"/>
    </row>
    <row r="60" spans="1:8" ht="12.75">
      <c r="A60" s="55"/>
      <c r="B60" s="55"/>
      <c r="C60" s="55"/>
      <c r="D60" s="55"/>
      <c r="E60" s="55"/>
      <c r="F60" s="55"/>
      <c r="G60" s="55"/>
      <c r="H60" s="55"/>
    </row>
    <row r="61" spans="1:8" ht="12.75">
      <c r="A61" s="55"/>
      <c r="B61" s="55"/>
      <c r="C61" s="55"/>
      <c r="D61" s="55"/>
      <c r="E61" s="55"/>
      <c r="F61" s="55"/>
      <c r="G61" s="55"/>
      <c r="H61" s="55"/>
    </row>
    <row r="62" spans="1:8" ht="12.75">
      <c r="A62" s="55"/>
      <c r="B62" s="55"/>
      <c r="C62" s="55"/>
      <c r="D62" s="55"/>
      <c r="E62" s="55"/>
      <c r="F62" s="55"/>
      <c r="G62" s="55"/>
      <c r="H62" s="55"/>
    </row>
    <row r="63" spans="1:8" ht="12.75">
      <c r="A63" s="55"/>
      <c r="B63" s="55"/>
      <c r="C63" s="55"/>
      <c r="D63" s="55"/>
      <c r="E63" s="55"/>
      <c r="F63" s="55"/>
      <c r="G63" s="55"/>
      <c r="H63" s="55"/>
    </row>
    <row r="64" spans="1:8" ht="12.75">
      <c r="A64" s="55"/>
      <c r="B64" s="55"/>
      <c r="C64" s="55"/>
      <c r="D64" s="55"/>
      <c r="E64" s="55"/>
      <c r="F64" s="55"/>
      <c r="G64" s="55"/>
      <c r="H64" s="55"/>
    </row>
    <row r="65" spans="1:8" ht="12.75">
      <c r="A65" s="55"/>
      <c r="B65" s="55"/>
      <c r="C65" s="55"/>
      <c r="D65" s="55"/>
      <c r="E65" s="55"/>
      <c r="F65" s="55"/>
      <c r="G65" s="55"/>
      <c r="H65" s="55"/>
    </row>
    <row r="66" spans="1:8" ht="12.75">
      <c r="A66" s="55"/>
      <c r="B66" s="55"/>
      <c r="C66" s="55"/>
      <c r="D66" s="55"/>
      <c r="E66" s="55"/>
      <c r="F66" s="55"/>
      <c r="G66" s="55"/>
      <c r="H66" s="55"/>
    </row>
    <row r="67" spans="1:8" ht="12.75">
      <c r="A67" s="55"/>
      <c r="B67" s="55"/>
      <c r="C67" s="55"/>
      <c r="D67" s="55"/>
      <c r="E67" s="55"/>
      <c r="F67" s="55"/>
      <c r="G67" s="55"/>
      <c r="H67" s="55"/>
    </row>
  </sheetData>
  <sheetProtection password="CC88" sheet="1" objects="1" scenarios="1" selectLockedCells="1"/>
  <mergeCells count="1">
    <mergeCell ref="A2:D2"/>
  </mergeCells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&amp;C&amp;"Arial Black,Italique"&amp;28&amp;A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2:I51"/>
  <sheetViews>
    <sheetView showGridLines="0" zoomScalePageLayoutView="0" workbookViewId="0" topLeftCell="A10">
      <selection activeCell="D4" sqref="D4"/>
    </sheetView>
  </sheetViews>
  <sheetFormatPr defaultColWidth="11.421875" defaultRowHeight="12.75"/>
  <cols>
    <col min="1" max="1" width="28.140625" style="0" customWidth="1"/>
    <col min="2" max="2" width="15.57421875" style="0" customWidth="1"/>
    <col min="3" max="3" width="18.00390625" style="0" customWidth="1"/>
    <col min="4" max="4" width="22.7109375" style="0" customWidth="1"/>
    <col min="5" max="7" width="1.7109375" style="0" customWidth="1"/>
  </cols>
  <sheetData>
    <row r="2" spans="1:4" ht="30" customHeight="1" thickBot="1">
      <c r="A2" s="91" t="s">
        <v>22</v>
      </c>
      <c r="B2" s="91"/>
      <c r="C2" s="91"/>
      <c r="D2" s="91"/>
    </row>
    <row r="3" spans="1:4" ht="19.5" thickBot="1">
      <c r="A3" s="64" t="s">
        <v>18</v>
      </c>
      <c r="B3" s="65"/>
      <c r="C3" s="65"/>
      <c r="D3" s="66" t="s">
        <v>25</v>
      </c>
    </row>
    <row r="4" spans="1:4" ht="18">
      <c r="A4" s="56" t="s">
        <v>29</v>
      </c>
      <c r="B4" s="57"/>
      <c r="C4" s="67" t="s">
        <v>17</v>
      </c>
      <c r="D4" s="87">
        <v>90</v>
      </c>
    </row>
    <row r="5" spans="1:4" ht="18">
      <c r="A5" s="49" t="s">
        <v>28</v>
      </c>
      <c r="B5" s="48"/>
      <c r="C5" s="50" t="s">
        <v>17</v>
      </c>
      <c r="D5" s="88">
        <v>60</v>
      </c>
    </row>
    <row r="6" spans="1:4" ht="18">
      <c r="A6" s="49" t="s">
        <v>4</v>
      </c>
      <c r="B6" s="48"/>
      <c r="C6" s="50" t="s">
        <v>17</v>
      </c>
      <c r="D6" s="88">
        <v>0</v>
      </c>
    </row>
    <row r="7" spans="1:4" ht="18">
      <c r="A7" s="58" t="s">
        <v>6</v>
      </c>
      <c r="B7" s="46"/>
      <c r="C7" s="50" t="s">
        <v>27</v>
      </c>
      <c r="D7" s="89">
        <v>118</v>
      </c>
    </row>
    <row r="8" spans="1:4" ht="18" customHeight="1" hidden="1">
      <c r="A8" s="45"/>
      <c r="B8" s="45"/>
      <c r="C8" s="43"/>
      <c r="D8" s="44">
        <f>120/85</f>
        <v>1.411764705882353</v>
      </c>
    </row>
    <row r="9" spans="1:4" ht="18">
      <c r="A9" s="53"/>
      <c r="B9" s="46"/>
      <c r="C9" s="46"/>
      <c r="D9" s="54"/>
    </row>
    <row r="10" spans="6:9" ht="13.5" thickBot="1">
      <c r="F10" s="1"/>
      <c r="G10" s="1"/>
      <c r="H10" s="1"/>
      <c r="I10" s="1"/>
    </row>
    <row r="11" spans="1:4" ht="13.5" thickBot="1">
      <c r="A11" s="31"/>
      <c r="B11" s="5" t="s">
        <v>0</v>
      </c>
      <c r="C11" s="6" t="s">
        <v>1</v>
      </c>
      <c r="D11" s="7" t="s">
        <v>2</v>
      </c>
    </row>
    <row r="12" spans="1:4" ht="12.75">
      <c r="A12" s="10" t="s">
        <v>3</v>
      </c>
      <c r="B12" s="8">
        <v>537.04</v>
      </c>
      <c r="C12" s="59">
        <v>0.299</v>
      </c>
      <c r="D12" s="60">
        <f>SUM(B12*C12)</f>
        <v>160.57495999999998</v>
      </c>
    </row>
    <row r="13" spans="1:4" ht="12.75">
      <c r="A13" s="11" t="s">
        <v>15</v>
      </c>
      <c r="B13" s="9">
        <f>SUM(D4:D5)</f>
        <v>150</v>
      </c>
      <c r="C13" s="3">
        <v>0.45</v>
      </c>
      <c r="D13" s="61">
        <f>SUM(B13*C13)</f>
        <v>67.5</v>
      </c>
    </row>
    <row r="14" spans="1:4" ht="12.75">
      <c r="A14" s="11" t="s">
        <v>4</v>
      </c>
      <c r="B14" s="9">
        <f>SUM(D6)</f>
        <v>0</v>
      </c>
      <c r="C14" s="3">
        <v>1.2</v>
      </c>
      <c r="D14" s="61">
        <f>SUM(B14*C14)</f>
        <v>0</v>
      </c>
    </row>
    <row r="15" spans="1:4" ht="12.75">
      <c r="A15" s="11" t="s">
        <v>5</v>
      </c>
      <c r="B15" s="9">
        <f>SUM(B12:B14)</f>
        <v>687.04</v>
      </c>
      <c r="C15" s="4">
        <f>SUM(D15/B15)</f>
        <v>0.33196751280857006</v>
      </c>
      <c r="D15" s="61">
        <f>SUM(D12:D14)</f>
        <v>228.07495999999998</v>
      </c>
    </row>
    <row r="16" spans="1:4" ht="12.75">
      <c r="A16" s="11" t="s">
        <v>6</v>
      </c>
      <c r="B16" s="9">
        <f>0.72*D7</f>
        <v>84.96</v>
      </c>
      <c r="C16" s="3">
        <v>1.1</v>
      </c>
      <c r="D16" s="61">
        <f>SUM(B16*C16)</f>
        <v>93.456</v>
      </c>
    </row>
    <row r="17" spans="1:4" ht="13.5" thickBot="1">
      <c r="A17" s="12" t="s">
        <v>7</v>
      </c>
      <c r="B17" s="9">
        <f>SUM(B15+B16)</f>
        <v>772</v>
      </c>
      <c r="C17" s="62">
        <f>SUM(D17/B17)</f>
        <v>0.41649088082901553</v>
      </c>
      <c r="D17" s="63">
        <f>SUM(D15+D16)</f>
        <v>321.53096</v>
      </c>
    </row>
    <row r="18" spans="1:2" ht="25.5" customHeight="1" thickBot="1">
      <c r="A18" s="36" t="s">
        <v>19</v>
      </c>
      <c r="B18" s="47">
        <f>SUM(780-B17)</f>
        <v>8</v>
      </c>
    </row>
    <row r="19" ht="13.5" thickBot="1"/>
    <row r="20" spans="1:4" ht="12.75">
      <c r="A20" s="13" t="s">
        <v>8</v>
      </c>
      <c r="B20" s="14" t="s">
        <v>9</v>
      </c>
      <c r="C20" s="14" t="s">
        <v>16</v>
      </c>
      <c r="D20" s="15" t="s">
        <v>1</v>
      </c>
    </row>
    <row r="21" spans="1:4" ht="13.5" thickBot="1">
      <c r="A21" s="27" t="s">
        <v>30</v>
      </c>
      <c r="B21" s="28">
        <v>39659</v>
      </c>
      <c r="C21" s="29">
        <v>537.04</v>
      </c>
      <c r="D21" s="30">
        <v>0.299</v>
      </c>
    </row>
    <row r="23" spans="1:7" ht="12.75">
      <c r="A23" s="37">
        <v>0.22</v>
      </c>
      <c r="B23" s="37">
        <v>0.22</v>
      </c>
      <c r="C23" s="37">
        <v>0.32</v>
      </c>
      <c r="D23" s="37">
        <v>0.4607</v>
      </c>
      <c r="E23" s="37">
        <v>0.4607</v>
      </c>
      <c r="F23" s="37">
        <v>0.46</v>
      </c>
      <c r="G23" s="37">
        <v>0.46</v>
      </c>
    </row>
    <row r="24" spans="1:7" ht="12.75">
      <c r="A24" s="37">
        <v>450</v>
      </c>
      <c r="B24" s="37">
        <v>531</v>
      </c>
      <c r="C24" s="37">
        <v>780</v>
      </c>
      <c r="D24" s="37">
        <v>780</v>
      </c>
      <c r="E24" s="37">
        <v>780</v>
      </c>
      <c r="F24" s="37">
        <v>780</v>
      </c>
      <c r="G24" s="37">
        <v>450</v>
      </c>
    </row>
    <row r="25" spans="1:7" ht="12.75">
      <c r="A25" s="37"/>
      <c r="B25" s="37"/>
      <c r="C25" s="37"/>
      <c r="D25" s="37"/>
      <c r="E25" s="37"/>
      <c r="F25" s="37"/>
      <c r="G25" s="37"/>
    </row>
    <row r="26" spans="1:7" ht="12.75">
      <c r="A26" s="38">
        <f>SUM(C15)</f>
        <v>0.33196751280857006</v>
      </c>
      <c r="B26" s="38">
        <f>SUM(C17)</f>
        <v>0.41649088082901553</v>
      </c>
      <c r="C26" s="37"/>
      <c r="D26" s="37"/>
      <c r="E26" s="37"/>
      <c r="F26" s="37"/>
      <c r="G26" s="37"/>
    </row>
    <row r="27" spans="1:7" ht="12.75">
      <c r="A27" s="38">
        <f>SUM(B15)</f>
        <v>687.04</v>
      </c>
      <c r="B27" s="38">
        <f>SUM(B17)</f>
        <v>772</v>
      </c>
      <c r="C27" s="37"/>
      <c r="D27" s="37"/>
      <c r="E27" s="37"/>
      <c r="F27" s="37"/>
      <c r="G27" s="37"/>
    </row>
    <row r="38" spans="1:3" ht="12.75">
      <c r="A38" s="55"/>
      <c r="B38" s="55"/>
      <c r="C38" s="55"/>
    </row>
    <row r="39" spans="1:3" ht="12.75">
      <c r="A39" s="55"/>
      <c r="B39" s="55"/>
      <c r="C39" s="55"/>
    </row>
    <row r="40" spans="1:3" ht="12.75">
      <c r="A40" s="55"/>
      <c r="B40" s="55"/>
      <c r="C40" s="55"/>
    </row>
    <row r="41" spans="1:3" ht="12.75">
      <c r="A41" s="55"/>
      <c r="B41" s="55"/>
      <c r="C41" s="55"/>
    </row>
    <row r="42" spans="1:3" ht="12.75">
      <c r="A42" s="55"/>
      <c r="B42" s="55"/>
      <c r="C42" s="55"/>
    </row>
    <row r="43" spans="1:3" ht="12" customHeight="1">
      <c r="A43" s="55"/>
      <c r="B43" s="55"/>
      <c r="C43" s="55"/>
    </row>
    <row r="44" spans="1:3" ht="12.75">
      <c r="A44" s="55"/>
      <c r="B44" s="55"/>
      <c r="C44" s="55"/>
    </row>
    <row r="50" spans="1:7" ht="12.75">
      <c r="A50" s="37"/>
      <c r="B50" s="37"/>
      <c r="C50" s="37"/>
      <c r="D50" s="37"/>
      <c r="E50" s="37"/>
      <c r="F50" s="37"/>
      <c r="G50" s="37"/>
    </row>
    <row r="51" spans="1:3" ht="12.75">
      <c r="A51" s="55"/>
      <c r="B51" s="55"/>
      <c r="C51" s="55"/>
    </row>
    <row r="56" ht="12.75" hidden="1"/>
  </sheetData>
  <sheetProtection password="CC88" sheet="1" objects="1" scenarios="1" selectLockedCells="1"/>
  <mergeCells count="1">
    <mergeCell ref="A2:D2"/>
  </mergeCells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&amp;C&amp;"Arial Black,Italique"&amp;28&amp;A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I39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1" width="28.140625" style="0" customWidth="1"/>
    <col min="2" max="2" width="15.57421875" style="0" customWidth="1"/>
    <col min="3" max="3" width="18.00390625" style="0" customWidth="1"/>
    <col min="4" max="4" width="22.7109375" style="0" customWidth="1"/>
    <col min="5" max="6" width="1.7109375" style="0" customWidth="1"/>
    <col min="7" max="7" width="2.140625" style="0" customWidth="1"/>
  </cols>
  <sheetData>
    <row r="2" spans="1:9" ht="30" customHeight="1" thickBot="1">
      <c r="A2" s="91" t="s">
        <v>22</v>
      </c>
      <c r="B2" s="91"/>
      <c r="C2" s="91"/>
      <c r="D2" s="91"/>
      <c r="F2" s="1"/>
      <c r="G2" s="1"/>
      <c r="H2" s="1"/>
      <c r="I2" s="1"/>
    </row>
    <row r="3" spans="1:9" ht="19.5" thickBot="1">
      <c r="A3" s="64" t="s">
        <v>18</v>
      </c>
      <c r="B3" s="65"/>
      <c r="C3" s="65"/>
      <c r="D3" s="66" t="s">
        <v>25</v>
      </c>
      <c r="F3" s="1"/>
      <c r="G3" s="1"/>
      <c r="H3" s="1"/>
      <c r="I3" s="1"/>
    </row>
    <row r="4" spans="1:9" ht="18">
      <c r="A4" s="56" t="s">
        <v>29</v>
      </c>
      <c r="B4" s="57"/>
      <c r="C4" s="67" t="s">
        <v>17</v>
      </c>
      <c r="D4" s="87">
        <v>80</v>
      </c>
      <c r="F4" s="1"/>
      <c r="G4" s="1"/>
      <c r="H4" s="1"/>
      <c r="I4" s="1"/>
    </row>
    <row r="5" spans="1:9" ht="18">
      <c r="A5" s="49" t="s">
        <v>28</v>
      </c>
      <c r="B5" s="48"/>
      <c r="C5" s="50" t="s">
        <v>17</v>
      </c>
      <c r="D5" s="88">
        <v>90</v>
      </c>
      <c r="F5" s="1"/>
      <c r="G5" s="1"/>
      <c r="H5" s="1"/>
      <c r="I5" s="1"/>
    </row>
    <row r="6" spans="1:9" ht="18">
      <c r="A6" s="49" t="s">
        <v>23</v>
      </c>
      <c r="B6" s="48"/>
      <c r="C6" s="50" t="s">
        <v>17</v>
      </c>
      <c r="D6" s="88">
        <v>150</v>
      </c>
      <c r="F6" s="1"/>
      <c r="G6" s="1"/>
      <c r="H6" s="1"/>
      <c r="I6" s="1"/>
    </row>
    <row r="7" spans="1:9" ht="18" customHeight="1">
      <c r="A7" s="49" t="s">
        <v>4</v>
      </c>
      <c r="B7" s="48"/>
      <c r="C7" s="50" t="s">
        <v>17</v>
      </c>
      <c r="D7" s="88">
        <v>5</v>
      </c>
      <c r="F7" s="1"/>
      <c r="G7" s="1"/>
      <c r="H7" s="1"/>
      <c r="I7" s="1"/>
    </row>
    <row r="8" spans="1:9" ht="18" customHeight="1">
      <c r="A8" s="49" t="s">
        <v>6</v>
      </c>
      <c r="B8" s="50"/>
      <c r="C8" s="50" t="s">
        <v>27</v>
      </c>
      <c r="D8" s="88">
        <v>150</v>
      </c>
      <c r="F8" s="1"/>
      <c r="G8" s="1"/>
      <c r="H8" s="1"/>
      <c r="I8" s="1"/>
    </row>
    <row r="9" spans="1:9" ht="0" customHeight="1" hidden="1">
      <c r="A9" s="72"/>
      <c r="B9" s="84"/>
      <c r="C9" s="84"/>
      <c r="D9" s="51"/>
      <c r="F9" s="1"/>
      <c r="G9" s="1"/>
      <c r="H9" s="1"/>
      <c r="I9" s="1"/>
    </row>
    <row r="10" spans="1:9" ht="18" customHeight="1">
      <c r="A10" s="72"/>
      <c r="B10" s="84"/>
      <c r="C10" s="84"/>
      <c r="D10" s="51"/>
      <c r="F10" s="1"/>
      <c r="G10" s="1"/>
      <c r="H10" s="1"/>
      <c r="I10" s="1"/>
    </row>
    <row r="11" spans="6:9" ht="18" customHeight="1" thickBot="1">
      <c r="F11" s="1"/>
      <c r="G11" s="1"/>
      <c r="H11" s="1"/>
      <c r="I11" s="1"/>
    </row>
    <row r="12" spans="1:4" ht="13.5" thickBot="1">
      <c r="A12" s="31"/>
      <c r="B12" s="5" t="s">
        <v>0</v>
      </c>
      <c r="C12" s="6" t="s">
        <v>1</v>
      </c>
      <c r="D12" s="7" t="s">
        <v>2</v>
      </c>
    </row>
    <row r="13" spans="1:4" ht="12.75">
      <c r="A13" s="10" t="s">
        <v>3</v>
      </c>
      <c r="B13" s="8">
        <v>702</v>
      </c>
      <c r="C13" s="59">
        <v>0.97</v>
      </c>
      <c r="D13" s="60">
        <f>SUM(B13*C13)</f>
        <v>680.9399999999999</v>
      </c>
    </row>
    <row r="14" spans="1:4" ht="12.75">
      <c r="A14" s="11" t="s">
        <v>15</v>
      </c>
      <c r="B14" s="9">
        <f>SUM(D4:D5)</f>
        <v>170</v>
      </c>
      <c r="C14" s="3">
        <v>0.96</v>
      </c>
      <c r="D14" s="61">
        <f>SUM(B14*C14)</f>
        <v>163.2</v>
      </c>
    </row>
    <row r="15" spans="1:4" ht="12.75">
      <c r="A15" s="11" t="s">
        <v>24</v>
      </c>
      <c r="B15" s="9">
        <f>D6</f>
        <v>150</v>
      </c>
      <c r="C15" s="3">
        <v>1.65</v>
      </c>
      <c r="D15" s="61">
        <f>C15*B15</f>
        <v>247.5</v>
      </c>
    </row>
    <row r="16" spans="1:4" ht="12.75">
      <c r="A16" s="11" t="s">
        <v>4</v>
      </c>
      <c r="B16" s="9">
        <f>SUM(D7)</f>
        <v>5</v>
      </c>
      <c r="C16" s="3">
        <v>2.41</v>
      </c>
      <c r="D16" s="61">
        <f>SUM(B16*C16)</f>
        <v>12.05</v>
      </c>
    </row>
    <row r="17" spans="1:4" ht="12.75">
      <c r="A17" s="11" t="s">
        <v>5</v>
      </c>
      <c r="B17" s="9">
        <f>SUM(B13:B16)</f>
        <v>1027</v>
      </c>
      <c r="C17" s="4">
        <f>SUM(D17/B17)</f>
        <v>1.0746738072054527</v>
      </c>
      <c r="D17" s="61">
        <f>SUM(D13:D16)</f>
        <v>1103.6899999999998</v>
      </c>
    </row>
    <row r="18" spans="1:4" ht="12.75" customHeight="1">
      <c r="A18" s="11" t="s">
        <v>6</v>
      </c>
      <c r="B18" s="9">
        <f>0.78*D8</f>
        <v>117</v>
      </c>
      <c r="C18" s="3">
        <v>1.21</v>
      </c>
      <c r="D18" s="61">
        <f>SUM(B18*C18)</f>
        <v>141.57</v>
      </c>
    </row>
    <row r="19" spans="1:4" ht="12.75" customHeight="1" thickBot="1">
      <c r="A19" s="12" t="s">
        <v>7</v>
      </c>
      <c r="B19" s="9">
        <f>SUM(B17+B18)</f>
        <v>1144</v>
      </c>
      <c r="C19" s="62">
        <f>SUM(D19/B19)</f>
        <v>1.0885139860139859</v>
      </c>
      <c r="D19" s="63">
        <f>SUM(D17+D18)</f>
        <v>1245.2599999999998</v>
      </c>
    </row>
    <row r="20" spans="1:2" ht="24" thickBot="1">
      <c r="A20" s="36" t="s">
        <v>19</v>
      </c>
      <c r="B20" s="47">
        <f>SUM(1156-B19)</f>
        <v>12</v>
      </c>
    </row>
    <row r="21" spans="1:2" ht="18" customHeight="1" thickBot="1">
      <c r="A21" s="85"/>
      <c r="B21" s="86"/>
    </row>
    <row r="22" spans="1:4" ht="13.5" thickBot="1">
      <c r="A22" s="13" t="s">
        <v>8</v>
      </c>
      <c r="B22" s="14" t="s">
        <v>9</v>
      </c>
      <c r="C22" s="14" t="s">
        <v>16</v>
      </c>
      <c r="D22" s="15" t="s">
        <v>1</v>
      </c>
    </row>
    <row r="23" spans="1:4" ht="12.75">
      <c r="A23" s="19" t="s">
        <v>31</v>
      </c>
      <c r="B23" s="20">
        <v>43356</v>
      </c>
      <c r="C23" s="21">
        <v>702</v>
      </c>
      <c r="D23" s="22">
        <v>0.97</v>
      </c>
    </row>
    <row r="25" spans="1:8" s="90" customFormat="1" ht="11.25" customHeight="1">
      <c r="A25" s="92"/>
      <c r="B25" s="92"/>
      <c r="C25" s="92"/>
      <c r="D25" s="92"/>
      <c r="E25" s="92"/>
      <c r="F25" s="92"/>
      <c r="G25" s="92"/>
      <c r="H25" s="92"/>
    </row>
    <row r="26" spans="1:8" s="90" customFormat="1" ht="12.75">
      <c r="A26" s="92"/>
      <c r="B26" s="92"/>
      <c r="C26" s="92"/>
      <c r="D26" s="92"/>
      <c r="E26" s="92"/>
      <c r="F26" s="92"/>
      <c r="G26" s="92"/>
      <c r="H26" s="92"/>
    </row>
    <row r="27" spans="1:8" s="90" customFormat="1" ht="12.75">
      <c r="A27" s="92">
        <v>0.89</v>
      </c>
      <c r="B27" s="92">
        <v>0.89</v>
      </c>
      <c r="C27" s="92">
        <v>1.04</v>
      </c>
      <c r="D27" s="92">
        <v>1.2</v>
      </c>
      <c r="E27" s="92">
        <v>1.2</v>
      </c>
      <c r="F27" s="92">
        <v>1.2</v>
      </c>
      <c r="G27" s="92">
        <v>1.2</v>
      </c>
      <c r="H27" s="92"/>
    </row>
    <row r="28" spans="1:8" s="90" customFormat="1" ht="12.75">
      <c r="A28" s="92">
        <v>700</v>
      </c>
      <c r="B28" s="92">
        <v>884</v>
      </c>
      <c r="C28" s="92">
        <v>1156</v>
      </c>
      <c r="D28" s="92">
        <v>1156</v>
      </c>
      <c r="E28" s="92">
        <v>700</v>
      </c>
      <c r="F28" s="92">
        <v>1156</v>
      </c>
      <c r="G28" s="92">
        <v>1156</v>
      </c>
      <c r="H28" s="92"/>
    </row>
    <row r="29" spans="1:8" s="90" customFormat="1" ht="12.75">
      <c r="A29" s="92"/>
      <c r="B29" s="92"/>
      <c r="C29" s="92"/>
      <c r="D29" s="92"/>
      <c r="E29" s="92"/>
      <c r="F29" s="92"/>
      <c r="G29" s="92"/>
      <c r="H29" s="92"/>
    </row>
    <row r="30" spans="1:8" s="90" customFormat="1" ht="12.75">
      <c r="A30" s="93">
        <f>SUM(C17)</f>
        <v>1.0746738072054527</v>
      </c>
      <c r="B30" s="93">
        <f>SUM(C19)</f>
        <v>1.0885139860139859</v>
      </c>
      <c r="C30" s="92"/>
      <c r="D30" s="92"/>
      <c r="E30" s="92"/>
      <c r="F30" s="92"/>
      <c r="G30" s="92"/>
      <c r="H30" s="92"/>
    </row>
    <row r="31" spans="1:8" s="90" customFormat="1" ht="12.75">
      <c r="A31" s="93">
        <f>SUM(B17)</f>
        <v>1027</v>
      </c>
      <c r="B31" s="93">
        <f>SUM(B19)</f>
        <v>1144</v>
      </c>
      <c r="C31" s="92"/>
      <c r="D31" s="92"/>
      <c r="E31" s="92"/>
      <c r="F31" s="92"/>
      <c r="G31" s="92"/>
      <c r="H31" s="92"/>
    </row>
    <row r="32" spans="1:8" s="90" customFormat="1" ht="12.75">
      <c r="A32" s="92"/>
      <c r="B32" s="92"/>
      <c r="C32" s="92"/>
      <c r="D32" s="92"/>
      <c r="E32" s="92"/>
      <c r="F32" s="92"/>
      <c r="G32" s="92"/>
      <c r="H32" s="92"/>
    </row>
    <row r="33" spans="1:8" s="90" customFormat="1" ht="12.75">
      <c r="A33" s="92"/>
      <c r="B33" s="92"/>
      <c r="C33" s="92"/>
      <c r="D33" s="92"/>
      <c r="E33" s="92"/>
      <c r="F33" s="92"/>
      <c r="G33" s="92"/>
      <c r="H33" s="92"/>
    </row>
    <row r="34" spans="1:8" s="90" customFormat="1" ht="12.75">
      <c r="A34" s="92"/>
      <c r="B34" s="92"/>
      <c r="C34" s="92"/>
      <c r="D34" s="92"/>
      <c r="E34" s="92"/>
      <c r="F34" s="92"/>
      <c r="G34" s="92"/>
      <c r="H34" s="92"/>
    </row>
    <row r="35" spans="1:8" s="90" customFormat="1" ht="12.75">
      <c r="A35" s="92"/>
      <c r="B35" s="92"/>
      <c r="C35" s="92"/>
      <c r="D35" s="92"/>
      <c r="E35" s="92"/>
      <c r="F35" s="92"/>
      <c r="G35" s="92"/>
      <c r="H35" s="92"/>
    </row>
    <row r="36" spans="1:8" s="90" customFormat="1" ht="12.75">
      <c r="A36" s="92"/>
      <c r="B36" s="92"/>
      <c r="C36" s="92"/>
      <c r="D36" s="92"/>
      <c r="E36" s="92"/>
      <c r="F36" s="92"/>
      <c r="G36" s="92"/>
      <c r="H36" s="92"/>
    </row>
    <row r="37" spans="1:8" s="90" customFormat="1" ht="12.75">
      <c r="A37" s="92"/>
      <c r="B37" s="92"/>
      <c r="C37" s="92"/>
      <c r="D37" s="92"/>
      <c r="E37" s="92"/>
      <c r="F37" s="92"/>
      <c r="G37" s="92"/>
      <c r="H37" s="92"/>
    </row>
    <row r="38" spans="1:8" s="90" customFormat="1" ht="12.75">
      <c r="A38" s="92"/>
      <c r="B38" s="92"/>
      <c r="C38" s="92"/>
      <c r="D38" s="92"/>
      <c r="E38" s="92"/>
      <c r="F38" s="92"/>
      <c r="G38" s="92"/>
      <c r="H38" s="92"/>
    </row>
    <row r="39" spans="1:8" s="90" customFormat="1" ht="12.75">
      <c r="A39" s="92"/>
      <c r="B39" s="92"/>
      <c r="C39" s="92"/>
      <c r="D39" s="92"/>
      <c r="E39" s="92"/>
      <c r="F39" s="92"/>
      <c r="G39" s="92"/>
      <c r="H39" s="92"/>
    </row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  <row r="46" s="90" customFormat="1" ht="12.75"/>
    <row r="47" s="90" customFormat="1" ht="12.75"/>
    <row r="48" s="90" customFormat="1" ht="12.75"/>
    <row r="49" s="90" customFormat="1" ht="12.75"/>
    <row r="50" s="90" customFormat="1" ht="12.75"/>
    <row r="51" s="90" customFormat="1" ht="12.75"/>
    <row r="58" ht="12.75" hidden="1"/>
  </sheetData>
  <sheetProtection password="CC88" sheet="1" selectLockedCells="1"/>
  <mergeCells count="1">
    <mergeCell ref="A2:D2"/>
  </mergeCells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&amp;C&amp;"Arial Black,Italique"&amp;28&amp;A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I35"/>
  <sheetViews>
    <sheetView showGridLines="0" zoomScalePageLayoutView="0" workbookViewId="0" topLeftCell="A1">
      <selection activeCell="D4" sqref="D4"/>
    </sheetView>
  </sheetViews>
  <sheetFormatPr defaultColWidth="11.421875" defaultRowHeight="12.75"/>
  <cols>
    <col min="1" max="1" width="28.140625" style="0" customWidth="1"/>
    <col min="2" max="2" width="15.57421875" style="0" customWidth="1"/>
    <col min="3" max="3" width="18.00390625" style="0" customWidth="1"/>
    <col min="4" max="4" width="22.7109375" style="0" customWidth="1"/>
    <col min="5" max="7" width="1.7109375" style="0" customWidth="1"/>
  </cols>
  <sheetData>
    <row r="2" spans="1:9" ht="30" customHeight="1" thickBot="1">
      <c r="A2" s="91" t="s">
        <v>20</v>
      </c>
      <c r="B2" s="91"/>
      <c r="C2" s="91"/>
      <c r="D2" s="91"/>
      <c r="F2" s="1"/>
      <c r="G2" s="1"/>
      <c r="H2" s="1"/>
      <c r="I2" s="1"/>
    </row>
    <row r="3" spans="1:9" ht="19.5" thickBot="1">
      <c r="A3" s="64" t="s">
        <v>18</v>
      </c>
      <c r="B3" s="65"/>
      <c r="C3" s="65"/>
      <c r="D3" s="66" t="s">
        <v>25</v>
      </c>
      <c r="F3" s="1"/>
      <c r="G3" s="1"/>
      <c r="H3" s="1"/>
      <c r="I3" s="1"/>
    </row>
    <row r="4" spans="1:9" ht="18">
      <c r="A4" s="56" t="s">
        <v>29</v>
      </c>
      <c r="B4" s="57"/>
      <c r="C4" s="67" t="s">
        <v>17</v>
      </c>
      <c r="D4" s="87">
        <v>90</v>
      </c>
      <c r="F4" s="1"/>
      <c r="G4" s="1"/>
      <c r="H4" s="1"/>
      <c r="I4" s="1"/>
    </row>
    <row r="5" spans="1:9" ht="18">
      <c r="A5" s="49" t="s">
        <v>28</v>
      </c>
      <c r="B5" s="48"/>
      <c r="C5" s="50" t="s">
        <v>17</v>
      </c>
      <c r="D5" s="88">
        <v>54</v>
      </c>
      <c r="F5" s="1"/>
      <c r="G5" s="1"/>
      <c r="H5" s="1"/>
      <c r="I5" s="1"/>
    </row>
    <row r="6" spans="1:9" ht="18">
      <c r="A6" s="49" t="s">
        <v>24</v>
      </c>
      <c r="B6" s="48"/>
      <c r="C6" s="50" t="s">
        <v>17</v>
      </c>
      <c r="D6" s="88">
        <v>77</v>
      </c>
      <c r="F6" s="1"/>
      <c r="G6" s="1"/>
      <c r="H6" s="1"/>
      <c r="I6" s="1"/>
    </row>
    <row r="7" spans="1:9" ht="18">
      <c r="A7" s="49" t="s">
        <v>4</v>
      </c>
      <c r="B7" s="48"/>
      <c r="C7" s="50" t="s">
        <v>17</v>
      </c>
      <c r="D7" s="88">
        <v>40</v>
      </c>
      <c r="F7" s="1"/>
      <c r="G7" s="1"/>
      <c r="H7" s="1"/>
      <c r="I7" s="1"/>
    </row>
    <row r="8" spans="1:9" ht="18">
      <c r="A8" s="49" t="s">
        <v>6</v>
      </c>
      <c r="B8" s="75"/>
      <c r="C8" s="50" t="s">
        <v>27</v>
      </c>
      <c r="D8" s="88">
        <v>139</v>
      </c>
      <c r="F8" s="1"/>
      <c r="G8" s="1"/>
      <c r="H8" s="1"/>
      <c r="I8" s="1"/>
    </row>
    <row r="9" spans="1:9" ht="18">
      <c r="A9" s="73"/>
      <c r="B9" s="73"/>
      <c r="C9" s="73"/>
      <c r="D9" s="74"/>
      <c r="F9" s="1"/>
      <c r="G9" s="1"/>
      <c r="H9" s="1"/>
      <c r="I9" s="1"/>
    </row>
    <row r="10" spans="6:9" ht="13.5" thickBot="1">
      <c r="F10" s="1"/>
      <c r="G10" s="1"/>
      <c r="H10" s="1"/>
      <c r="I10" s="1"/>
    </row>
    <row r="11" spans="1:4" ht="13.5" thickBot="1">
      <c r="A11" s="31"/>
      <c r="B11" s="5" t="s">
        <v>0</v>
      </c>
      <c r="C11" s="6" t="s">
        <v>1</v>
      </c>
      <c r="D11" s="7" t="s">
        <v>2</v>
      </c>
    </row>
    <row r="12" spans="1:4" ht="12.75">
      <c r="A12" s="10" t="s">
        <v>3</v>
      </c>
      <c r="B12" s="80">
        <v>697</v>
      </c>
      <c r="C12" s="59">
        <f>D27</f>
        <v>1.003</v>
      </c>
      <c r="D12" s="60">
        <f>C12*B12</f>
        <v>699.0909999999999</v>
      </c>
    </row>
    <row r="13" spans="1:4" ht="12.75">
      <c r="A13" s="11" t="s">
        <v>15</v>
      </c>
      <c r="B13" s="9">
        <f>SUM(D4:D5)</f>
        <v>144</v>
      </c>
      <c r="C13" s="3">
        <v>0.94</v>
      </c>
      <c r="D13" s="61">
        <f>SUM(B13*C13)</f>
        <v>135.35999999999999</v>
      </c>
    </row>
    <row r="14" spans="1:4" ht="12.75">
      <c r="A14" s="11" t="s">
        <v>24</v>
      </c>
      <c r="B14" s="9">
        <f>D6</f>
        <v>77</v>
      </c>
      <c r="C14" s="3">
        <v>1.854</v>
      </c>
      <c r="D14" s="61">
        <f>C14*B14</f>
        <v>142.758</v>
      </c>
    </row>
    <row r="15" spans="1:4" ht="12.75">
      <c r="A15" s="11" t="s">
        <v>4</v>
      </c>
      <c r="B15" s="9">
        <f>D7</f>
        <v>40</v>
      </c>
      <c r="C15" s="3">
        <v>2.41</v>
      </c>
      <c r="D15" s="61">
        <f>SUM(B15*C15)</f>
        <v>96.4</v>
      </c>
    </row>
    <row r="16" spans="1:4" ht="12.75">
      <c r="A16" s="11" t="s">
        <v>5</v>
      </c>
      <c r="B16" s="9">
        <f>SUM(B12:B15)</f>
        <v>958</v>
      </c>
      <c r="C16" s="4">
        <f>SUM(D16/B16)</f>
        <v>1.1206774530271397</v>
      </c>
      <c r="D16" s="61">
        <f>SUM(D12:D15)</f>
        <v>1073.609</v>
      </c>
    </row>
    <row r="17" spans="1:4" ht="12.75" customHeight="1">
      <c r="A17" s="11" t="s">
        <v>6</v>
      </c>
      <c r="B17" s="9">
        <f>0.72*D8</f>
        <v>100.08</v>
      </c>
      <c r="C17" s="3">
        <v>1.219</v>
      </c>
      <c r="D17" s="61">
        <f>SUM(B17*C17)</f>
        <v>121.99752000000001</v>
      </c>
    </row>
    <row r="18" spans="1:4" ht="12.75" customHeight="1" thickBot="1">
      <c r="A18" s="12" t="s">
        <v>7</v>
      </c>
      <c r="B18" s="81">
        <f>SUM(B16+B17)</f>
        <v>1058.08</v>
      </c>
      <c r="C18" s="62">
        <f>SUM(D18/B18)</f>
        <v>1.1299774308180854</v>
      </c>
      <c r="D18" s="63">
        <f>SUM(D16+D17)</f>
        <v>1195.6065199999998</v>
      </c>
    </row>
    <row r="19" spans="1:2" ht="24" thickBot="1">
      <c r="A19" s="78" t="s">
        <v>19</v>
      </c>
      <c r="B19" s="79">
        <f>SUM(1089-B18)</f>
        <v>30.920000000000073</v>
      </c>
    </row>
    <row r="20" spans="1:2" ht="15" customHeight="1" thickBot="1">
      <c r="A20" s="82"/>
      <c r="B20" s="83"/>
    </row>
    <row r="21" spans="1:4" ht="12.75">
      <c r="A21" s="13" t="s">
        <v>8</v>
      </c>
      <c r="B21" s="14" t="s">
        <v>9</v>
      </c>
      <c r="C21" s="14" t="s">
        <v>16</v>
      </c>
      <c r="D21" s="15" t="s">
        <v>1</v>
      </c>
    </row>
    <row r="22" spans="1:4" ht="12.75" hidden="1">
      <c r="A22" s="19" t="s">
        <v>10</v>
      </c>
      <c r="B22" s="20">
        <v>35522</v>
      </c>
      <c r="C22" s="21">
        <v>532</v>
      </c>
      <c r="D22" s="22">
        <v>0.29</v>
      </c>
    </row>
    <row r="23" spans="1:4" ht="12.75" hidden="1">
      <c r="A23" s="23" t="s">
        <v>11</v>
      </c>
      <c r="B23" s="17">
        <v>35149</v>
      </c>
      <c r="C23" s="16">
        <v>542</v>
      </c>
      <c r="D23" s="24">
        <v>0.31</v>
      </c>
    </row>
    <row r="24" spans="1:4" ht="12.75" hidden="1">
      <c r="A24" s="23" t="s">
        <v>12</v>
      </c>
      <c r="B24" s="17">
        <v>36417</v>
      </c>
      <c r="C24" s="16">
        <v>549</v>
      </c>
      <c r="D24" s="24">
        <v>0.29</v>
      </c>
    </row>
    <row r="25" spans="1:4" ht="12.75" hidden="1">
      <c r="A25" s="23" t="s">
        <v>13</v>
      </c>
      <c r="B25" s="17">
        <v>35962</v>
      </c>
      <c r="C25" s="16">
        <v>540</v>
      </c>
      <c r="D25" s="24">
        <v>0.28</v>
      </c>
    </row>
    <row r="26" spans="1:4" ht="12.75" hidden="1">
      <c r="A26" s="25" t="s">
        <v>14</v>
      </c>
      <c r="B26" s="18">
        <v>35969</v>
      </c>
      <c r="C26" s="2">
        <v>551</v>
      </c>
      <c r="D26" s="26">
        <v>0.28</v>
      </c>
    </row>
    <row r="27" spans="1:4" ht="13.5" thickBot="1">
      <c r="A27" s="32" t="s">
        <v>26</v>
      </c>
      <c r="B27" s="33">
        <v>37424</v>
      </c>
      <c r="C27" s="34">
        <v>697</v>
      </c>
      <c r="D27" s="35">
        <v>1.003</v>
      </c>
    </row>
    <row r="29" spans="1:8" ht="12.75">
      <c r="A29" s="55"/>
      <c r="B29" s="55"/>
      <c r="C29" s="55"/>
      <c r="D29" s="55"/>
      <c r="E29" s="55"/>
      <c r="F29" s="55"/>
      <c r="G29" s="55"/>
      <c r="H29" s="55"/>
    </row>
    <row r="30" spans="1:8" ht="12.75">
      <c r="A30" s="37">
        <v>0.89</v>
      </c>
      <c r="B30" s="37">
        <v>0.89</v>
      </c>
      <c r="C30" s="37">
        <v>1</v>
      </c>
      <c r="D30" s="37">
        <v>1.2</v>
      </c>
      <c r="E30" s="37">
        <v>1.2</v>
      </c>
      <c r="F30" s="37">
        <v>1.2</v>
      </c>
      <c r="G30" s="37">
        <v>1.2</v>
      </c>
      <c r="H30" s="37"/>
    </row>
    <row r="31" spans="1:8" ht="12.75">
      <c r="A31" s="37">
        <v>450</v>
      </c>
      <c r="B31" s="37">
        <v>885</v>
      </c>
      <c r="C31" s="37">
        <v>1089</v>
      </c>
      <c r="D31" s="37">
        <v>1089</v>
      </c>
      <c r="E31" s="37">
        <v>450</v>
      </c>
      <c r="F31" s="37">
        <v>450</v>
      </c>
      <c r="G31" s="37">
        <v>450</v>
      </c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8">
        <f>SUM(C16)</f>
        <v>1.1206774530271397</v>
      </c>
      <c r="B33" s="38">
        <f>SUM(C18)</f>
        <v>1.1299774308180854</v>
      </c>
      <c r="C33" s="37"/>
      <c r="D33" s="37"/>
      <c r="E33" s="37"/>
      <c r="F33" s="37"/>
      <c r="G33" s="37"/>
      <c r="H33" s="37"/>
    </row>
    <row r="34" spans="1:8" ht="12.75">
      <c r="A34" s="38">
        <f>SUM(B16)</f>
        <v>958</v>
      </c>
      <c r="B34" s="38">
        <f>SUM(B18)</f>
        <v>1058.08</v>
      </c>
      <c r="C34" s="37"/>
      <c r="D34" s="37"/>
      <c r="E34" s="37"/>
      <c r="F34" s="37"/>
      <c r="G34" s="37"/>
      <c r="H34" s="37"/>
    </row>
    <row r="35" spans="1:8" ht="12.75">
      <c r="A35" s="37"/>
      <c r="B35" s="37"/>
      <c r="C35" s="37"/>
      <c r="D35" s="37"/>
      <c r="E35" s="37"/>
      <c r="F35" s="37"/>
      <c r="G35" s="37"/>
      <c r="H35" s="37"/>
    </row>
    <row r="62" ht="12.75" hidden="1"/>
  </sheetData>
  <sheetProtection password="CC88" sheet="1" objects="1" scenarios="1" selectLockedCells="1"/>
  <mergeCells count="1">
    <mergeCell ref="A2:D2"/>
  </mergeCells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&amp;C&amp;"Arial Black,Italique"&amp;28&amp;A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I50"/>
  <sheetViews>
    <sheetView showGridLines="0" tabSelected="1" zoomScalePageLayoutView="0" workbookViewId="0" topLeftCell="A1">
      <selection activeCell="D4" sqref="D4"/>
    </sheetView>
  </sheetViews>
  <sheetFormatPr defaultColWidth="11.421875" defaultRowHeight="12.75"/>
  <cols>
    <col min="1" max="1" width="28.140625" style="0" customWidth="1"/>
    <col min="2" max="2" width="15.57421875" style="0" customWidth="1"/>
    <col min="3" max="3" width="18.00390625" style="0" customWidth="1"/>
    <col min="4" max="4" width="22.7109375" style="0" customWidth="1"/>
    <col min="5" max="7" width="10.7109375" style="0" customWidth="1"/>
    <col min="8" max="10" width="12.421875" style="0" customWidth="1"/>
  </cols>
  <sheetData>
    <row r="2" spans="1:9" ht="30" customHeight="1" thickBot="1">
      <c r="A2" s="91" t="s">
        <v>22</v>
      </c>
      <c r="B2" s="91"/>
      <c r="C2" s="91"/>
      <c r="D2" s="91"/>
      <c r="F2" s="1"/>
      <c r="G2" s="1"/>
      <c r="H2" s="1"/>
      <c r="I2" s="1"/>
    </row>
    <row r="3" spans="1:9" ht="19.5" thickBot="1">
      <c r="A3" s="64" t="s">
        <v>18</v>
      </c>
      <c r="B3" s="65"/>
      <c r="C3" s="65"/>
      <c r="D3" s="66" t="s">
        <v>25</v>
      </c>
      <c r="F3" s="1"/>
      <c r="G3" s="1"/>
      <c r="H3" s="1"/>
      <c r="I3" s="1"/>
    </row>
    <row r="4" spans="1:9" ht="18" customHeight="1">
      <c r="A4" s="56" t="s">
        <v>29</v>
      </c>
      <c r="B4" s="57"/>
      <c r="C4" s="67" t="s">
        <v>17</v>
      </c>
      <c r="D4" s="87">
        <v>80</v>
      </c>
      <c r="F4" s="1"/>
      <c r="G4" s="1"/>
      <c r="H4" s="1"/>
      <c r="I4" s="1"/>
    </row>
    <row r="5" spans="1:9" ht="18" customHeight="1">
      <c r="A5" s="49" t="s">
        <v>28</v>
      </c>
      <c r="B5" s="48"/>
      <c r="C5" s="50" t="s">
        <v>17</v>
      </c>
      <c r="D5" s="88">
        <v>64</v>
      </c>
      <c r="F5" s="1"/>
      <c r="G5" s="1"/>
      <c r="H5" s="1"/>
      <c r="I5" s="1"/>
    </row>
    <row r="6" spans="1:9" ht="18" customHeight="1">
      <c r="A6" s="49" t="s">
        <v>24</v>
      </c>
      <c r="B6" s="48"/>
      <c r="C6" s="50" t="s">
        <v>17</v>
      </c>
      <c r="D6" s="88">
        <v>50</v>
      </c>
      <c r="F6" s="1"/>
      <c r="G6" s="1"/>
      <c r="H6" s="1"/>
      <c r="I6" s="1"/>
    </row>
    <row r="7" spans="1:9" ht="18" customHeight="1">
      <c r="A7" s="49" t="s">
        <v>4</v>
      </c>
      <c r="B7" s="48"/>
      <c r="C7" s="50" t="s">
        <v>17</v>
      </c>
      <c r="D7" s="88">
        <v>20</v>
      </c>
      <c r="F7" s="1"/>
      <c r="G7" s="1"/>
      <c r="H7" s="1"/>
      <c r="I7" s="1"/>
    </row>
    <row r="8" spans="1:9" ht="18" customHeight="1">
      <c r="A8" s="49" t="s">
        <v>6</v>
      </c>
      <c r="B8" s="75"/>
      <c r="C8" s="50" t="s">
        <v>27</v>
      </c>
      <c r="D8" s="88">
        <v>180</v>
      </c>
      <c r="F8" s="1"/>
      <c r="G8" s="1"/>
      <c r="H8" s="1"/>
      <c r="I8" s="1"/>
    </row>
    <row r="9" spans="1:9" ht="15" customHeight="1">
      <c r="A9" s="76"/>
      <c r="B9" s="76"/>
      <c r="C9" s="76"/>
      <c r="D9" s="77"/>
      <c r="F9" s="1"/>
      <c r="G9" s="1"/>
      <c r="H9" s="1"/>
      <c r="I9" s="1"/>
    </row>
    <row r="10" spans="6:9" ht="15" customHeight="1" thickBot="1">
      <c r="F10" s="1"/>
      <c r="G10" s="1"/>
      <c r="H10" s="1"/>
      <c r="I10" s="1"/>
    </row>
    <row r="11" spans="1:4" ht="12.75" customHeight="1" thickBot="1">
      <c r="A11" s="31"/>
      <c r="B11" s="5" t="s">
        <v>0</v>
      </c>
      <c r="C11" s="6" t="s">
        <v>1</v>
      </c>
      <c r="D11" s="7" t="s">
        <v>2</v>
      </c>
    </row>
    <row r="12" spans="1:4" ht="12.75" customHeight="1">
      <c r="A12" s="10" t="s">
        <v>3</v>
      </c>
      <c r="B12" s="80">
        <v>657</v>
      </c>
      <c r="C12" s="59">
        <v>1.003</v>
      </c>
      <c r="D12" s="60">
        <f>SUM(B12*C12)</f>
        <v>658.9709999999999</v>
      </c>
    </row>
    <row r="13" spans="1:4" ht="12.75" customHeight="1">
      <c r="A13" s="11" t="s">
        <v>15</v>
      </c>
      <c r="B13" s="9">
        <f>SUM(D4:D5)</f>
        <v>144</v>
      </c>
      <c r="C13" s="3">
        <v>0.91</v>
      </c>
      <c r="D13" s="61">
        <f>SUM(B13*C13)</f>
        <v>131.04</v>
      </c>
    </row>
    <row r="14" spans="1:4" ht="12.75" customHeight="1">
      <c r="A14" s="11" t="s">
        <v>24</v>
      </c>
      <c r="B14" s="9">
        <f>D6</f>
        <v>50</v>
      </c>
      <c r="C14" s="3">
        <v>1.85</v>
      </c>
      <c r="D14" s="61">
        <f>C14*B14</f>
        <v>92.5</v>
      </c>
    </row>
    <row r="15" spans="1:4" ht="12.75" customHeight="1">
      <c r="A15" s="11" t="s">
        <v>4</v>
      </c>
      <c r="B15" s="9">
        <f>D7</f>
        <v>20</v>
      </c>
      <c r="C15" s="3">
        <v>2.4</v>
      </c>
      <c r="D15" s="61">
        <f>SUM(B15*C15)</f>
        <v>48</v>
      </c>
    </row>
    <row r="16" spans="1:4" ht="12.75" customHeight="1">
      <c r="A16" s="11" t="s">
        <v>5</v>
      </c>
      <c r="B16" s="9">
        <f>SUM(B12:B15)</f>
        <v>871</v>
      </c>
      <c r="C16" s="4">
        <f>SUM(D16/B16)</f>
        <v>1.0683249138920778</v>
      </c>
      <c r="D16" s="61">
        <f>SUM(D12:D15)</f>
        <v>930.5109999999999</v>
      </c>
    </row>
    <row r="17" spans="1:4" ht="12.75" customHeight="1">
      <c r="A17" s="11" t="s">
        <v>6</v>
      </c>
      <c r="B17" s="9">
        <f>0.72*D8</f>
        <v>129.6</v>
      </c>
      <c r="C17" s="3">
        <v>1.219</v>
      </c>
      <c r="D17" s="61">
        <f>SUM(B17*C17)</f>
        <v>157.9824</v>
      </c>
    </row>
    <row r="18" spans="1:4" ht="12.75" customHeight="1" thickBot="1">
      <c r="A18" s="12" t="s">
        <v>7</v>
      </c>
      <c r="B18" s="81">
        <f>SUM(B16+B17)</f>
        <v>1000.6</v>
      </c>
      <c r="C18" s="62">
        <f>SUM(D18/B18)</f>
        <v>1.0878406955826503</v>
      </c>
      <c r="D18" s="63">
        <f>SUM(D16+D17)</f>
        <v>1088.4933999999998</v>
      </c>
    </row>
    <row r="19" spans="1:2" ht="25.5" customHeight="1" thickBot="1">
      <c r="A19" s="78" t="s">
        <v>19</v>
      </c>
      <c r="B19" s="79">
        <f>SUM(1043-B18)</f>
        <v>42.39999999999998</v>
      </c>
    </row>
    <row r="20" ht="13.5" thickBot="1"/>
    <row r="21" spans="1:4" ht="13.5" thickBot="1">
      <c r="A21" s="13" t="s">
        <v>8</v>
      </c>
      <c r="B21" s="14" t="s">
        <v>9</v>
      </c>
      <c r="C21" s="14" t="s">
        <v>16</v>
      </c>
      <c r="D21" s="15" t="s">
        <v>1</v>
      </c>
    </row>
    <row r="22" spans="1:4" ht="13.5" thickBot="1">
      <c r="A22" s="94" t="s">
        <v>32</v>
      </c>
      <c r="B22" s="40">
        <v>41991</v>
      </c>
      <c r="C22" s="41">
        <v>657</v>
      </c>
      <c r="D22" s="42">
        <v>0.977</v>
      </c>
    </row>
    <row r="23" spans="1:8" ht="12.75">
      <c r="A23" s="92"/>
      <c r="B23" s="92"/>
      <c r="C23" s="92"/>
      <c r="D23" s="92"/>
      <c r="E23" s="92"/>
      <c r="F23" s="92"/>
      <c r="G23" s="92"/>
      <c r="H23" s="92"/>
    </row>
    <row r="24" spans="1:8" ht="12.75">
      <c r="A24" s="93">
        <v>0.89</v>
      </c>
      <c r="B24" s="93">
        <v>0.89</v>
      </c>
      <c r="C24" s="93">
        <v>0.89</v>
      </c>
      <c r="D24" s="93">
        <v>0.98</v>
      </c>
      <c r="E24" s="93">
        <v>1.2</v>
      </c>
      <c r="F24" s="93">
        <v>1.2</v>
      </c>
      <c r="G24" s="93"/>
      <c r="H24" s="92"/>
    </row>
    <row r="25" spans="1:8" ht="12.75">
      <c r="A25" s="92">
        <v>550</v>
      </c>
      <c r="B25" s="92">
        <v>550</v>
      </c>
      <c r="C25" s="92">
        <v>880</v>
      </c>
      <c r="D25" s="92">
        <v>1043</v>
      </c>
      <c r="E25" s="92">
        <v>1043</v>
      </c>
      <c r="F25" s="92">
        <v>550</v>
      </c>
      <c r="G25" s="92"/>
      <c r="H25" s="92"/>
    </row>
    <row r="26" spans="1:8" ht="12.75">
      <c r="A26" s="92"/>
      <c r="B26" s="92"/>
      <c r="C26" s="92"/>
      <c r="D26" s="92"/>
      <c r="E26" s="92"/>
      <c r="F26" s="92"/>
      <c r="G26" s="92"/>
      <c r="H26" s="92"/>
    </row>
    <row r="27" spans="1:8" ht="12.75">
      <c r="A27" s="93">
        <f>SUM(C16)</f>
        <v>1.0683249138920778</v>
      </c>
      <c r="B27" s="93">
        <f>SUM(C18)</f>
        <v>1.0878406955826503</v>
      </c>
      <c r="C27" s="92"/>
      <c r="D27" s="92"/>
      <c r="E27" s="92"/>
      <c r="F27" s="92"/>
      <c r="G27" s="92"/>
      <c r="H27" s="92"/>
    </row>
    <row r="28" spans="1:8" ht="12.75">
      <c r="A28" s="93">
        <f>SUM(B16)</f>
        <v>871</v>
      </c>
      <c r="B28" s="93">
        <f>SUM(B18)</f>
        <v>1000.6</v>
      </c>
      <c r="C28" s="92"/>
      <c r="D28" s="92"/>
      <c r="E28" s="92"/>
      <c r="F28" s="92"/>
      <c r="G28" s="92"/>
      <c r="H28" s="92"/>
    </row>
    <row r="29" spans="1:8" ht="12.75">
      <c r="A29" s="92"/>
      <c r="B29" s="92"/>
      <c r="C29" s="92"/>
      <c r="D29" s="92"/>
      <c r="E29" s="92"/>
      <c r="F29" s="92"/>
      <c r="G29" s="92"/>
      <c r="H29" s="92"/>
    </row>
    <row r="30" spans="1:8" ht="12.75">
      <c r="A30" s="92"/>
      <c r="B30" s="92"/>
      <c r="C30" s="92"/>
      <c r="D30" s="92"/>
      <c r="E30" s="92"/>
      <c r="F30" s="92"/>
      <c r="G30" s="92"/>
      <c r="H30" s="92"/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8" ht="12.75">
      <c r="A32" s="92"/>
      <c r="B32" s="92"/>
      <c r="C32" s="92"/>
      <c r="D32" s="92"/>
      <c r="E32" s="92"/>
      <c r="F32" s="92"/>
      <c r="G32" s="92"/>
      <c r="H32" s="92"/>
    </row>
    <row r="33" spans="1:8" ht="12.75">
      <c r="A33" s="92"/>
      <c r="B33" s="92"/>
      <c r="C33" s="92"/>
      <c r="D33" s="92"/>
      <c r="E33" s="92"/>
      <c r="F33" s="92"/>
      <c r="G33" s="92"/>
      <c r="H33" s="92"/>
    </row>
    <row r="34" spans="1:8" ht="12.75">
      <c r="A34" s="92"/>
      <c r="B34" s="92"/>
      <c r="C34" s="92"/>
      <c r="D34" s="92"/>
      <c r="E34" s="92"/>
      <c r="F34" s="92"/>
      <c r="G34" s="92"/>
      <c r="H34" s="92"/>
    </row>
    <row r="35" spans="1:8" ht="12.75">
      <c r="A35" s="92"/>
      <c r="B35" s="92"/>
      <c r="C35" s="92"/>
      <c r="D35" s="92"/>
      <c r="E35" s="92"/>
      <c r="F35" s="92"/>
      <c r="G35" s="92"/>
      <c r="H35" s="92"/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ht="12.75">
      <c r="A39" s="92"/>
      <c r="B39" s="92"/>
      <c r="C39" s="92"/>
      <c r="D39" s="92"/>
      <c r="E39" s="92"/>
      <c r="F39" s="92"/>
      <c r="G39" s="92"/>
      <c r="H39" s="92"/>
    </row>
    <row r="40" spans="1:8" ht="12.75">
      <c r="A40" s="92"/>
      <c r="B40" s="92"/>
      <c r="C40" s="92"/>
      <c r="D40" s="92"/>
      <c r="E40" s="92"/>
      <c r="F40" s="92"/>
      <c r="G40" s="92"/>
      <c r="H40" s="92"/>
    </row>
    <row r="41" spans="1:8" ht="12.75">
      <c r="A41" s="92"/>
      <c r="B41" s="92"/>
      <c r="C41" s="92"/>
      <c r="D41" s="92"/>
      <c r="E41" s="92"/>
      <c r="F41" s="92"/>
      <c r="G41" s="92"/>
      <c r="H41" s="92"/>
    </row>
    <row r="42" spans="1:8" ht="12.75">
      <c r="A42" s="92"/>
      <c r="B42" s="92"/>
      <c r="C42" s="92"/>
      <c r="D42" s="92"/>
      <c r="E42" s="92"/>
      <c r="F42" s="92"/>
      <c r="G42" s="92"/>
      <c r="H42" s="92"/>
    </row>
    <row r="43" spans="1:7" ht="12.75">
      <c r="A43" s="90"/>
      <c r="B43" s="90"/>
      <c r="C43" s="90"/>
      <c r="D43" s="90"/>
      <c r="E43" s="90"/>
      <c r="F43" s="90"/>
      <c r="G43" s="90"/>
    </row>
    <row r="44" spans="1:7" s="39" customFormat="1" ht="12" customHeight="1">
      <c r="A44" s="90"/>
      <c r="B44" s="90"/>
      <c r="C44" s="90"/>
      <c r="D44" s="90"/>
      <c r="E44" s="90"/>
      <c r="F44" s="90"/>
      <c r="G44" s="90"/>
    </row>
    <row r="45" spans="1:7" s="39" customFormat="1" ht="12.75">
      <c r="A45" s="90"/>
      <c r="B45" s="90"/>
      <c r="C45" s="90"/>
      <c r="D45" s="90"/>
      <c r="E45" s="90"/>
      <c r="F45" s="90"/>
      <c r="G45" s="90"/>
    </row>
    <row r="46" spans="1:7" s="37" customFormat="1" ht="12.75">
      <c r="A46" s="90"/>
      <c r="B46" s="90"/>
      <c r="C46" s="90"/>
      <c r="D46" s="90"/>
      <c r="E46" s="90"/>
      <c r="F46" s="90"/>
      <c r="G46" s="90"/>
    </row>
    <row r="47" spans="1:7" s="37" customFormat="1" ht="12.75">
      <c r="A47" s="90"/>
      <c r="B47" s="90"/>
      <c r="C47" s="90"/>
      <c r="D47" s="90"/>
      <c r="E47" s="90"/>
      <c r="F47" s="90"/>
      <c r="G47" s="90"/>
    </row>
    <row r="48" spans="1:7" s="37" customFormat="1" ht="12.75">
      <c r="A48" s="90"/>
      <c r="B48" s="90"/>
      <c r="C48" s="90"/>
      <c r="D48" s="90"/>
      <c r="E48" s="90"/>
      <c r="F48" s="90"/>
      <c r="G48" s="90"/>
    </row>
    <row r="49" spans="1:7" s="37" customFormat="1" ht="12.75">
      <c r="A49" s="90"/>
      <c r="B49" s="90"/>
      <c r="C49" s="90"/>
      <c r="D49" s="90"/>
      <c r="E49" s="90"/>
      <c r="F49" s="90"/>
      <c r="G49" s="90"/>
    </row>
    <row r="50" spans="1:7" s="37" customFormat="1" ht="12.75">
      <c r="A50" s="90"/>
      <c r="B50" s="90"/>
      <c r="C50" s="90"/>
      <c r="D50" s="90"/>
      <c r="E50" s="90"/>
      <c r="F50" s="90"/>
      <c r="G50" s="90"/>
    </row>
    <row r="59" ht="12.75" hidden="1"/>
  </sheetData>
  <sheetProtection password="CC88" sheet="1" objects="1" scenarios="1" selectLockedCells="1"/>
  <mergeCells count="1">
    <mergeCell ref="A2:D2"/>
  </mergeCells>
  <printOptions horizontalCentered="1"/>
  <pageMargins left="0.7874015748031497" right="0.7874015748031497" top="1.299212598425197" bottom="0.5118110236220472" header="0.5118110236220472" footer="0.5118110236220472"/>
  <pageSetup horizontalDpi="1200" verticalDpi="1200" orientation="portrait" paperSize="9" r:id="rId2"/>
  <headerFooter alignWithMargins="0">
    <oddHeader>&amp;C&amp;"Arial Black,Italique"&amp;28&amp;A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Principal</cp:lastModifiedBy>
  <cp:lastPrinted>2012-07-04T15:36:30Z</cp:lastPrinted>
  <dcterms:created xsi:type="dcterms:W3CDTF">2003-11-15T16:41:40Z</dcterms:created>
  <dcterms:modified xsi:type="dcterms:W3CDTF">2019-06-19T11:44:01Z</dcterms:modified>
  <cp:category/>
  <cp:version/>
  <cp:contentType/>
  <cp:contentStatus/>
</cp:coreProperties>
</file>